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OS\Dropbox\_UFSC\2016-01\"/>
    </mc:Choice>
  </mc:AlternateContent>
  <bookViews>
    <workbookView xWindow="480" yWindow="180" windowWidth="19440" windowHeight="1218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S5" i="1" l="1"/>
  <c r="R5" i="1"/>
  <c r="J5" i="1"/>
  <c r="I20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D39" i="1"/>
  <c r="S39" i="1" l="1"/>
  <c r="S37" i="1"/>
  <c r="S33" i="1"/>
  <c r="S29" i="1"/>
  <c r="S25" i="1"/>
  <c r="S21" i="1"/>
  <c r="S17" i="1"/>
  <c r="S13" i="1"/>
  <c r="S9" i="1"/>
  <c r="S35" i="1"/>
  <c r="S31" i="1"/>
  <c r="S27" i="1"/>
  <c r="S23" i="1"/>
  <c r="S19" i="1"/>
  <c r="S15" i="1"/>
  <c r="S11" i="1"/>
  <c r="S7" i="1"/>
  <c r="S26" i="1"/>
  <c r="S38" i="1"/>
  <c r="S34" i="1"/>
  <c r="S30" i="1"/>
  <c r="S22" i="1"/>
  <c r="S18" i="1"/>
  <c r="S14" i="1"/>
  <c r="S10" i="1"/>
  <c r="S6" i="1"/>
  <c r="S36" i="1"/>
  <c r="S32" i="1"/>
  <c r="S28" i="1"/>
  <c r="S24" i="1"/>
  <c r="S20" i="1"/>
  <c r="S16" i="1"/>
  <c r="S12" i="1"/>
  <c r="S8" i="1"/>
  <c r="V55" i="1" l="1"/>
  <c r="J40" i="1" l="1"/>
  <c r="S40" i="1" s="1"/>
</calcChain>
</file>

<file path=xl/sharedStrings.xml><?xml version="1.0" encoding="utf-8"?>
<sst xmlns="http://schemas.openxmlformats.org/spreadsheetml/2006/main" count="104" uniqueCount="67">
  <si>
    <t>P1</t>
  </si>
  <si>
    <t>P2</t>
  </si>
  <si>
    <t>P3</t>
  </si>
  <si>
    <t>P4</t>
  </si>
  <si>
    <t>R1</t>
  </si>
  <si>
    <t>R2</t>
  </si>
  <si>
    <t>R3</t>
  </si>
  <si>
    <t>R4</t>
  </si>
  <si>
    <t>PL</t>
  </si>
  <si>
    <t>MST</t>
  </si>
  <si>
    <t>MSL</t>
  </si>
  <si>
    <t>MS</t>
  </si>
  <si>
    <t>Column1</t>
  </si>
  <si>
    <t>Gasparzinho</t>
  </si>
  <si>
    <t>Column2</t>
  </si>
  <si>
    <t>APROVADO</t>
  </si>
  <si>
    <t>Column3</t>
  </si>
  <si>
    <t>NOTA REC</t>
  </si>
  <si>
    <t>NOTA FINAL</t>
  </si>
  <si>
    <t>Column4</t>
  </si>
  <si>
    <t>PF</t>
  </si>
  <si>
    <t>NOTA FINAL ENTREGUE</t>
  </si>
  <si>
    <t>FALTAS</t>
  </si>
  <si>
    <t>FREQUENCIA</t>
  </si>
  <si>
    <t>R5</t>
  </si>
  <si>
    <t>projeto</t>
  </si>
  <si>
    <t>1 15102919 Ana Júlia Lanzarin 1</t>
  </si>
  <si>
    <t>2 14205369 André Luiz Granemann 2</t>
  </si>
  <si>
    <t>3 15103121 Bruno Depizzol 3</t>
  </si>
  <si>
    <t>4 15150186 Eduard Hermes Anschau 4</t>
  </si>
  <si>
    <t>5 15102929 Eduardo Mafra Pereira 5</t>
  </si>
  <si>
    <t>6 15102933 Gabriel Dinse 6</t>
  </si>
  <si>
    <t>7 15103117 Gustavo Abiel Link 7</t>
  </si>
  <si>
    <t>8 15250229 Heder Wagner de Oliveira Junior 8</t>
  </si>
  <si>
    <t>9 14103449 Hugo Ferrari Pegoretti 9</t>
  </si>
  <si>
    <t>10 15103108 Karolaine Mirela Boeira Locatelli 10</t>
  </si>
  <si>
    <t>11 15103113 Laura Corbalan Maraschin 11</t>
  </si>
  <si>
    <t>12 15150183 Luiz Henrique Buzzi 12</t>
  </si>
  <si>
    <t>13 15102951 Luiz Otávio Limurci dos Santos 13</t>
  </si>
  <si>
    <t>14 15102952 Marina Silva Tavares 14</t>
  </si>
  <si>
    <t>15 15102953 Matheus Chaves Rocha 15</t>
  </si>
  <si>
    <t>16 15102908 Paula Rosa Muraro Grando 16</t>
  </si>
  <si>
    <t>17 15102959 Ricardo Weingartner Besser 17</t>
  </si>
  <si>
    <t>18 14209034 Vinicius Canani 18</t>
  </si>
  <si>
    <t>1 15102868 Allan Marciel Doring 1</t>
  </si>
  <si>
    <t>2 14103387 Bruna Loro Casali 2</t>
  </si>
  <si>
    <t>3 14103436 Celio Ropelato Neto 3</t>
  </si>
  <si>
    <t>4 14209398 Christian Correa de Borba 4</t>
  </si>
  <si>
    <t>5 14103393 Dionatha José do Prado 5</t>
  </si>
  <si>
    <t>6 14104055 Jorge Lucas de Santana 6</t>
  </si>
  <si>
    <t>7 15104869 Leonardo Alfonso Schmitt 7</t>
  </si>
  <si>
    <t>8 14206177 Marcela Reis da Silva 8</t>
  </si>
  <si>
    <t>9 14103462 Maria Eduarda Grutzmacher 9</t>
  </si>
  <si>
    <t>10 14202585 Martin Hermes Anschau 10</t>
  </si>
  <si>
    <t>11 14104379 Michele Theobald 11</t>
  </si>
  <si>
    <t>12 15102958 Rafael Yoshida Oliveira 12</t>
  </si>
  <si>
    <t>13 14104382 Thais Rosana Cugnier Machado 13</t>
  </si>
  <si>
    <t>14 14103428 Vinicius Hoepers Alves 14</t>
  </si>
  <si>
    <t>1 15250227 Álvaro Miranda Costa 1</t>
  </si>
  <si>
    <t>2 14104776 Anthony Louis Azevedo 2</t>
  </si>
  <si>
    <t>Relatório</t>
  </si>
  <si>
    <t>Prova Lab</t>
  </si>
  <si>
    <t>Optica</t>
  </si>
  <si>
    <t>Pelo Arredondamento</t>
  </si>
  <si>
    <t>REPROVADO</t>
  </si>
  <si>
    <t>65% Aprovação</t>
  </si>
  <si>
    <t>35% Reprovação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</si>
</sst>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2" fillId="0" borderId="0" xfId="0" applyFont="1"/>
    <xf numFmtId="2" fontId="3" fillId="0" borderId="0" xfId="0" applyNumberFormat="1" applyFont="1"/>
    <xf numFmtId="0" fontId="3" fillId="0" borderId="0" xfId="0" applyFont="1"/>
    <xf numFmtId="2" fontId="1" fillId="2" borderId="1" xfId="0" applyNumberFormat="1" applyFont="1" applyFill="1" applyBorder="1"/>
    <xf numFmtId="2" fontId="1" fillId="0" borderId="0" xfId="0" applyNumberFormat="1" applyFont="1" applyFill="1"/>
    <xf numFmtId="2" fontId="3" fillId="0" borderId="0" xfId="0" applyNumberFormat="1" applyFont="1" applyFill="1"/>
    <xf numFmtId="2" fontId="4" fillId="0" borderId="0" xfId="0" applyNumberFormat="1" applyFont="1"/>
    <xf numFmtId="0" fontId="5" fillId="0" borderId="0" xfId="0" applyFont="1"/>
    <xf numFmtId="2" fontId="4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0" fontId="1" fillId="0" borderId="0" xfId="0" applyFont="1" applyFill="1"/>
    <xf numFmtId="2" fontId="1" fillId="0" borderId="1" xfId="0" applyNumberFormat="1" applyFont="1" applyFill="1" applyBorder="1"/>
    <xf numFmtId="2" fontId="1" fillId="0" borderId="0" xfId="0" applyNumberFormat="1" applyFont="1" applyAlignment="1">
      <alignment wrapText="1"/>
    </xf>
    <xf numFmtId="164" fontId="4" fillId="3" borderId="0" xfId="0" applyNumberFormat="1" applyFont="1" applyFill="1"/>
    <xf numFmtId="0" fontId="7" fillId="0" borderId="0" xfId="0" applyFont="1"/>
    <xf numFmtId="2" fontId="7" fillId="0" borderId="0" xfId="0" applyNumberFormat="1" applyFont="1"/>
    <xf numFmtId="2" fontId="7" fillId="0" borderId="0" xfId="0" applyNumberFormat="1" applyFont="1" applyFill="1"/>
    <xf numFmtId="2" fontId="7" fillId="0" borderId="1" xfId="0" applyNumberFormat="1" applyFont="1" applyFill="1" applyBorder="1"/>
    <xf numFmtId="0" fontId="4" fillId="0" borderId="0" xfId="0" applyFont="1"/>
    <xf numFmtId="0" fontId="6" fillId="0" borderId="0" xfId="0" applyFont="1" applyFill="1"/>
    <xf numFmtId="0" fontId="8" fillId="0" borderId="0" xfId="0" applyFont="1"/>
    <xf numFmtId="0" fontId="9" fillId="0" borderId="0" xfId="0" applyFont="1"/>
    <xf numFmtId="2" fontId="9" fillId="0" borderId="0" xfId="0" applyNumberFormat="1" applyFont="1"/>
    <xf numFmtId="2" fontId="9" fillId="0" borderId="0" xfId="0" applyNumberFormat="1" applyFont="1" applyFill="1"/>
    <xf numFmtId="2" fontId="4" fillId="4" borderId="0" xfId="0" applyNumberFormat="1" applyFont="1" applyFill="1"/>
    <xf numFmtId="2" fontId="1" fillId="3" borderId="0" xfId="0" applyNumberFormat="1" applyFont="1" applyFill="1"/>
    <xf numFmtId="2" fontId="9" fillId="2" borderId="1" xfId="0" applyNumberFormat="1" applyFont="1" applyFill="1" applyBorder="1"/>
    <xf numFmtId="2" fontId="9" fillId="5" borderId="0" xfId="0" applyNumberFormat="1" applyFont="1" applyFill="1"/>
    <xf numFmtId="164" fontId="1" fillId="3" borderId="0" xfId="0" applyNumberFormat="1" applyFont="1" applyFill="1"/>
    <xf numFmtId="164" fontId="4" fillId="0" borderId="0" xfId="0" applyNumberFormat="1" applyFont="1" applyFill="1"/>
    <xf numFmtId="1" fontId="4" fillId="0" borderId="0" xfId="0" applyNumberFormat="1" applyFont="1" applyFill="1"/>
    <xf numFmtId="164" fontId="5" fillId="0" borderId="0" xfId="0" applyNumberFormat="1" applyFont="1" applyFill="1"/>
    <xf numFmtId="164" fontId="7" fillId="0" borderId="0" xfId="0" applyNumberFormat="1" applyFont="1" applyFill="1"/>
    <xf numFmtId="164" fontId="1" fillId="0" borderId="0" xfId="0" applyNumberFormat="1" applyFont="1" applyFill="1"/>
  </cellXfs>
  <cellStyles count="1">
    <cellStyle name="Normal" xfId="0" builtinId="0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4" formatCode="0.0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trabalho%20opt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NOTAS trabalho optica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ables/table1.xml><?xml version="1.0" encoding="utf-8"?>
<table xmlns="http://schemas.openxmlformats.org/spreadsheetml/2006/main" id="1" name="Table1" displayName="Table1" ref="A4:X55" totalsRowShown="0" headerRowDxfId="25" dataDxfId="24">
  <autoFilter ref="A4:X55"/>
  <tableColumns count="24">
    <tableColumn id="1" name="Column1" dataDxfId="23"/>
    <tableColumn id="7" name="NOTA FINAL ENTREGUE" dataDxfId="22"/>
    <tableColumn id="14" name="FALTAS" dataDxfId="21"/>
    <tableColumn id="15" name="FREQUENCIA" dataDxfId="20">
      <calculatedColumnFormula>(100*Table1[[#This Row],[FALTAS]])/32</calculatedColumnFormula>
    </tableColumn>
    <tableColumn id="2" name="P1" dataDxfId="19"/>
    <tableColumn id="3" name="P2" dataDxfId="18"/>
    <tableColumn id="4" name="P3" dataDxfId="17"/>
    <tableColumn id="5" name="P4" dataDxfId="16"/>
    <tableColumn id="6" name="Optica" dataDxfId="15"/>
    <tableColumn id="8" name="MST" dataDxfId="14">
      <calculatedColumnFormula>((SUM(E5:H5)/4)*0.9)+(0.1*I5)</calculatedColumnFormula>
    </tableColumn>
    <tableColumn id="9" name="R1" dataDxfId="13"/>
    <tableColumn id="10" name="R2" dataDxfId="12"/>
    <tableColumn id="11" name="R3" dataDxfId="11"/>
    <tableColumn id="13" name="R4" dataDxfId="10"/>
    <tableColumn id="12" name="R5" dataDxfId="9"/>
    <tableColumn id="16" name="PF" dataDxfId="8"/>
    <tableColumn id="17" name="PL" dataDxfId="7"/>
    <tableColumn id="18" name="MSL" dataDxfId="6">
      <calculatedColumnFormula>((SUM(K5:O5)/4)*(1/3))+(P5*(1/3))+(Q5*(1/3))</calculatedColumnFormula>
    </tableColumn>
    <tableColumn id="19" name="MS" dataDxfId="5">
      <calculatedColumnFormula>((2/3)*J5)+((1/3)*R5)</calculatedColumnFormula>
    </tableColumn>
    <tableColumn id="20" name="Column2" dataDxfId="4"/>
    <tableColumn id="21" name="NOTA REC" dataDxfId="3"/>
    <tableColumn id="22" name="NOTA FINAL" dataDxfId="2">
      <calculatedColumnFormula>(Table1[[#This Row],[MS]]+Table1[[#This Row],[NOTA REC]])/2</calculatedColumnFormula>
    </tableColumn>
    <tableColumn id="23" name="Column3" dataDxfId="1"/>
    <tableColumn id="24" name="Column4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7"/>
  <sheetViews>
    <sheetView tabSelected="1" topLeftCell="A7" zoomScaleNormal="100" workbookViewId="0">
      <selection activeCell="B14" sqref="B14"/>
    </sheetView>
  </sheetViews>
  <sheetFormatPr defaultRowHeight="15.75" x14ac:dyDescent="0.25"/>
  <cols>
    <col min="1" max="1" width="48.5703125" style="1" customWidth="1"/>
    <col min="2" max="2" width="14.5703125" style="1" customWidth="1"/>
    <col min="3" max="3" width="16.140625" style="14" customWidth="1"/>
    <col min="4" max="4" width="14" style="14" customWidth="1"/>
    <col min="5" max="5" width="6.140625" style="1" customWidth="1"/>
    <col min="6" max="6" width="6.42578125" style="3" customWidth="1"/>
    <col min="7" max="7" width="6.42578125" style="1" customWidth="1"/>
    <col min="8" max="8" width="5.85546875" style="1" customWidth="1"/>
    <col min="9" max="9" width="8.5703125" style="25" customWidth="1"/>
    <col min="10" max="10" width="7.7109375" style="22" customWidth="1"/>
    <col min="11" max="11" width="6.7109375" style="1" customWidth="1"/>
    <col min="12" max="13" width="6.28515625" style="1" customWidth="1"/>
    <col min="14" max="14" width="6.5703125" style="1" customWidth="1"/>
    <col min="15" max="16" width="6.28515625" style="1" customWidth="1"/>
    <col min="17" max="17" width="6.140625" style="1" customWidth="1"/>
    <col min="18" max="18" width="7.140625" style="1" customWidth="1"/>
    <col min="19" max="19" width="8.5703125" style="1" customWidth="1"/>
    <col min="20" max="20" width="15" style="1" customWidth="1"/>
    <col min="21" max="21" width="20.42578125" style="1" customWidth="1"/>
    <col min="22" max="22" width="19.140625" style="1" customWidth="1"/>
    <col min="23" max="23" width="13.5703125" style="1" customWidth="1"/>
    <col min="24" max="16384" width="9.140625" style="1"/>
  </cols>
  <sheetData>
    <row r="2" spans="1:25" ht="31.5" x14ac:dyDescent="0.5">
      <c r="A2" s="24"/>
      <c r="B2" s="25"/>
      <c r="K2" s="1" t="s">
        <v>60</v>
      </c>
      <c r="L2" s="1" t="s">
        <v>60</v>
      </c>
      <c r="M2" s="1" t="s">
        <v>60</v>
      </c>
      <c r="N2" s="1" t="s">
        <v>60</v>
      </c>
      <c r="O2" s="1" t="s">
        <v>60</v>
      </c>
      <c r="P2" s="1" t="s">
        <v>25</v>
      </c>
      <c r="Q2" s="1" t="s">
        <v>61</v>
      </c>
    </row>
    <row r="4" spans="1:25" ht="31.5" x14ac:dyDescent="0.25">
      <c r="A4" s="1" t="s">
        <v>12</v>
      </c>
      <c r="B4" s="16" t="s">
        <v>21</v>
      </c>
      <c r="C4" s="14" t="s">
        <v>22</v>
      </c>
      <c r="D4" s="14" t="s">
        <v>23</v>
      </c>
      <c r="E4" s="1" t="s">
        <v>0</v>
      </c>
      <c r="F4" s="1" t="s">
        <v>1</v>
      </c>
      <c r="G4" s="1" t="s">
        <v>2</v>
      </c>
      <c r="H4" s="3" t="s">
        <v>3</v>
      </c>
      <c r="I4" s="22" t="s">
        <v>62</v>
      </c>
      <c r="J4" s="22" t="s">
        <v>9</v>
      </c>
      <c r="K4" s="1" t="s">
        <v>4</v>
      </c>
      <c r="L4" s="1" t="s">
        <v>5</v>
      </c>
      <c r="M4" s="1" t="s">
        <v>6</v>
      </c>
      <c r="N4" s="1" t="s">
        <v>7</v>
      </c>
      <c r="O4" s="1" t="s">
        <v>24</v>
      </c>
      <c r="P4" s="1" t="s">
        <v>20</v>
      </c>
      <c r="Q4" s="1" t="s">
        <v>8</v>
      </c>
      <c r="R4" s="1" t="s">
        <v>10</v>
      </c>
      <c r="S4" s="1" t="s">
        <v>11</v>
      </c>
      <c r="T4" s="1" t="s">
        <v>14</v>
      </c>
      <c r="U4" s="5" t="s">
        <v>17</v>
      </c>
      <c r="V4" s="5" t="s">
        <v>18</v>
      </c>
      <c r="W4" s="5" t="s">
        <v>16</v>
      </c>
      <c r="X4" s="5" t="s">
        <v>19</v>
      </c>
    </row>
    <row r="5" spans="1:25" x14ac:dyDescent="0.25">
      <c r="A5" s="12" t="s">
        <v>26</v>
      </c>
      <c r="B5" s="17">
        <v>7</v>
      </c>
      <c r="C5" s="33"/>
      <c r="D5" s="34"/>
      <c r="E5" s="28">
        <v>4</v>
      </c>
      <c r="F5" s="9">
        <v>5.6</v>
      </c>
      <c r="G5" s="9">
        <v>6.5</v>
      </c>
      <c r="H5" s="9">
        <v>7</v>
      </c>
      <c r="I5" s="11">
        <f>((0.1*[1]!Table1[[#This Row],[Poster PPT até 12h]])+(0.9*[1]!Table1[[#This Row],[Experimento]]))</f>
        <v>9.1</v>
      </c>
      <c r="J5" s="9">
        <f>((SUM(E5:H5)/4)*0.9)+(0.1*I5)</f>
        <v>6.1075000000000008</v>
      </c>
      <c r="K5" s="9">
        <v>6.5</v>
      </c>
      <c r="L5" s="9">
        <v>8.5</v>
      </c>
      <c r="M5" s="9">
        <v>5</v>
      </c>
      <c r="N5" s="9">
        <v>9.5</v>
      </c>
      <c r="O5" s="9">
        <v>9.5</v>
      </c>
      <c r="P5" s="9">
        <v>9.8000000000000007</v>
      </c>
      <c r="Q5" s="9">
        <v>6</v>
      </c>
      <c r="R5" s="9">
        <f>((SUM(K5:O5)/5)*(1/3))+(P5*(1/3))+(Q5*(1/3))</f>
        <v>7.8666666666666663</v>
      </c>
      <c r="S5" s="11">
        <f>((2/3)*J5)+((1/3)*R5)</f>
        <v>6.693888888888889</v>
      </c>
      <c r="T5" s="6" t="s">
        <v>15</v>
      </c>
      <c r="U5" s="7"/>
      <c r="V5" s="8"/>
      <c r="W5" s="20"/>
      <c r="X5" s="8"/>
      <c r="Y5" s="14"/>
    </row>
    <row r="6" spans="1:25" x14ac:dyDescent="0.25">
      <c r="A6" s="12" t="s">
        <v>27</v>
      </c>
      <c r="B6" s="17">
        <v>6</v>
      </c>
      <c r="C6" s="33"/>
      <c r="D6" s="34"/>
      <c r="E6" s="9">
        <v>3.9</v>
      </c>
      <c r="F6" s="9">
        <v>3.3</v>
      </c>
      <c r="G6" s="9">
        <v>6.5</v>
      </c>
      <c r="H6" s="9">
        <v>4.9000000000000004</v>
      </c>
      <c r="I6" s="11">
        <f>((0.1*[1]!Table1[[#This Row],[Poster PPT até 12h]])+(0.9*[1]!Table1[[#This Row],[Experimento]]))</f>
        <v>7.65</v>
      </c>
      <c r="J6" s="9">
        <f t="shared" ref="J6:J39" si="0">((SUM(E6:H6)/4)*0.9)+(0.1*I6)</f>
        <v>4.9500000000000011</v>
      </c>
      <c r="K6" s="9">
        <v>8</v>
      </c>
      <c r="L6" s="9">
        <v>9.5</v>
      </c>
      <c r="M6" s="9">
        <v>9.75</v>
      </c>
      <c r="N6" s="9">
        <v>7.5</v>
      </c>
      <c r="O6" s="9">
        <v>8.8000000000000007</v>
      </c>
      <c r="P6" s="9">
        <v>9.8000000000000007</v>
      </c>
      <c r="Q6" s="9">
        <v>7</v>
      </c>
      <c r="R6" s="9">
        <f t="shared" ref="R6:R10" si="1">((SUM(K6:O6)/5)*(1/3))+(P6*(1/3))+(Q6*(1/3))</f>
        <v>8.5033333333333339</v>
      </c>
      <c r="S6" s="11">
        <f t="shared" ref="S6:S40" si="2">((2/3)*J6)+((1/3)*R6)</f>
        <v>6.134444444444445</v>
      </c>
      <c r="T6" s="6" t="s">
        <v>15</v>
      </c>
      <c r="U6" s="7"/>
      <c r="V6" s="8"/>
      <c r="W6" s="20"/>
      <c r="X6" s="8"/>
      <c r="Y6" s="14"/>
    </row>
    <row r="7" spans="1:25" x14ac:dyDescent="0.25">
      <c r="A7" s="12" t="s">
        <v>28</v>
      </c>
      <c r="B7" s="17">
        <v>6</v>
      </c>
      <c r="C7" s="35"/>
      <c r="D7" s="34"/>
      <c r="E7" s="9">
        <v>5.7</v>
      </c>
      <c r="F7" s="9">
        <v>4.5</v>
      </c>
      <c r="G7" s="9">
        <v>3.5</v>
      </c>
      <c r="H7" s="9">
        <v>8.8000000000000007</v>
      </c>
      <c r="I7" s="11">
        <f>((0.1*[1]!Table1[[#This Row],[Poster PPT até 12h]])+(0.9*[1]!Table1[[#This Row],[Experimento]]))</f>
        <v>8.1999999999999993</v>
      </c>
      <c r="J7" s="9">
        <f t="shared" si="0"/>
        <v>5.8825000000000003</v>
      </c>
      <c r="K7" s="9">
        <v>3</v>
      </c>
      <c r="L7" s="9">
        <v>5</v>
      </c>
      <c r="M7" s="9">
        <v>6.65</v>
      </c>
      <c r="N7" s="9">
        <v>9</v>
      </c>
      <c r="O7" s="9">
        <v>8.8000000000000007</v>
      </c>
      <c r="P7" s="9">
        <v>9</v>
      </c>
      <c r="Q7" s="9">
        <v>5.5</v>
      </c>
      <c r="R7" s="9">
        <f t="shared" si="1"/>
        <v>6.9966666666666661</v>
      </c>
      <c r="S7" s="11">
        <f t="shared" si="2"/>
        <v>6.2538888888888886</v>
      </c>
      <c r="T7" s="6" t="s">
        <v>15</v>
      </c>
      <c r="U7" s="8"/>
      <c r="V7" s="8"/>
      <c r="W7" s="15"/>
      <c r="X7" s="8"/>
      <c r="Y7" s="14"/>
    </row>
    <row r="8" spans="1:25" x14ac:dyDescent="0.25">
      <c r="A8" s="12" t="s">
        <v>29</v>
      </c>
      <c r="B8" s="17">
        <v>7.5</v>
      </c>
      <c r="C8" s="33"/>
      <c r="D8" s="34"/>
      <c r="E8" s="9">
        <v>8.3000000000000007</v>
      </c>
      <c r="F8" s="9">
        <v>5</v>
      </c>
      <c r="G8" s="9">
        <v>8.6</v>
      </c>
      <c r="H8" s="9">
        <v>8.4</v>
      </c>
      <c r="I8" s="11">
        <f>((0.1*[1]!Table1[[#This Row],[Poster PPT até 12h]])+(0.9*[1]!Table1[[#This Row],[Experimento]]))</f>
        <v>8.1</v>
      </c>
      <c r="J8" s="9">
        <f t="shared" si="0"/>
        <v>7.6274999999999995</v>
      </c>
      <c r="K8" s="9">
        <v>8</v>
      </c>
      <c r="L8" s="9">
        <v>9.5</v>
      </c>
      <c r="M8" s="9">
        <v>9.75</v>
      </c>
      <c r="N8" s="9">
        <v>7.5</v>
      </c>
      <c r="O8" s="9">
        <v>8.8000000000000007</v>
      </c>
      <c r="P8" s="9">
        <v>9.1999999999999993</v>
      </c>
      <c r="Q8" s="9">
        <v>5</v>
      </c>
      <c r="R8" s="9">
        <f t="shared" si="1"/>
        <v>7.6366666666666649</v>
      </c>
      <c r="S8" s="11">
        <f t="shared" si="2"/>
        <v>7.6305555555555538</v>
      </c>
      <c r="T8" s="6" t="s">
        <v>15</v>
      </c>
      <c r="U8" s="8"/>
      <c r="V8" s="8"/>
      <c r="W8" s="15"/>
      <c r="X8" s="8"/>
      <c r="Y8" s="14"/>
    </row>
    <row r="9" spans="1:25" x14ac:dyDescent="0.25">
      <c r="A9" s="13" t="s">
        <v>30</v>
      </c>
      <c r="B9" s="17">
        <v>3.5</v>
      </c>
      <c r="C9" s="35"/>
      <c r="D9" s="34"/>
      <c r="E9" s="9">
        <v>4.2</v>
      </c>
      <c r="F9" s="9">
        <v>2.4</v>
      </c>
      <c r="G9" s="9">
        <v>3</v>
      </c>
      <c r="H9" s="9">
        <v>0</v>
      </c>
      <c r="I9" s="11">
        <f>((0.1*[1]!Table1[[#This Row],[Poster PPT até 12h]])+(0.9*[1]!Table1[[#This Row],[Experimento]]))</f>
        <v>0</v>
      </c>
      <c r="J9" s="9">
        <f t="shared" si="0"/>
        <v>2.16</v>
      </c>
      <c r="K9" s="9">
        <v>5</v>
      </c>
      <c r="L9" s="9">
        <v>9</v>
      </c>
      <c r="M9" s="9">
        <v>7</v>
      </c>
      <c r="N9" s="9">
        <v>8.5</v>
      </c>
      <c r="O9" s="9">
        <v>8.8000000000000007</v>
      </c>
      <c r="P9" s="9">
        <v>9.8000000000000007</v>
      </c>
      <c r="Q9" s="9">
        <v>0</v>
      </c>
      <c r="R9" s="9">
        <f t="shared" si="1"/>
        <v>5.8199999999999994</v>
      </c>
      <c r="S9" s="11">
        <f t="shared" si="2"/>
        <v>3.38</v>
      </c>
      <c r="T9" s="29" t="s">
        <v>64</v>
      </c>
      <c r="U9" s="8"/>
      <c r="V9" s="8"/>
      <c r="W9" s="15"/>
      <c r="X9" s="7"/>
      <c r="Y9" s="14"/>
    </row>
    <row r="10" spans="1:25" x14ac:dyDescent="0.25">
      <c r="A10" s="12" t="s">
        <v>31</v>
      </c>
      <c r="B10" s="17">
        <v>8</v>
      </c>
      <c r="C10" s="35"/>
      <c r="D10" s="34"/>
      <c r="E10" s="9">
        <v>9.5</v>
      </c>
      <c r="F10" s="9">
        <v>6.8</v>
      </c>
      <c r="G10" s="9">
        <v>7.6</v>
      </c>
      <c r="H10" s="9">
        <v>8.6999999999999993</v>
      </c>
      <c r="I10" s="11">
        <f>((0.1*[1]!Table1[[#This Row],[Poster PPT até 12h]])+(0.9*[1]!Table1[[#This Row],[Experimento]]))</f>
        <v>4.5</v>
      </c>
      <c r="J10" s="9">
        <f t="shared" si="0"/>
        <v>7.7849999999999993</v>
      </c>
      <c r="K10" s="9">
        <v>8</v>
      </c>
      <c r="L10" s="9">
        <v>9.5</v>
      </c>
      <c r="M10" s="9">
        <v>9.75</v>
      </c>
      <c r="N10" s="9">
        <v>7.5</v>
      </c>
      <c r="O10" s="9">
        <v>8</v>
      </c>
      <c r="P10" s="9">
        <v>9</v>
      </c>
      <c r="Q10" s="9">
        <v>6.5</v>
      </c>
      <c r="R10" s="9">
        <f t="shared" si="1"/>
        <v>8.0166666666666657</v>
      </c>
      <c r="S10" s="11">
        <f t="shared" si="2"/>
        <v>7.8622222222222211</v>
      </c>
      <c r="T10" s="6" t="s">
        <v>15</v>
      </c>
      <c r="U10" s="8"/>
      <c r="V10" s="8"/>
      <c r="W10" s="15"/>
      <c r="X10" s="20"/>
      <c r="Y10" s="14"/>
    </row>
    <row r="11" spans="1:25" x14ac:dyDescent="0.25">
      <c r="A11" s="12" t="s">
        <v>32</v>
      </c>
      <c r="B11" s="17">
        <v>7.5</v>
      </c>
      <c r="C11" s="35"/>
      <c r="D11" s="34"/>
      <c r="E11" s="9">
        <v>3.3</v>
      </c>
      <c r="F11" s="9">
        <v>6.6</v>
      </c>
      <c r="G11" s="9">
        <v>8.4</v>
      </c>
      <c r="H11" s="9">
        <v>9.5</v>
      </c>
      <c r="I11" s="11">
        <f>((0.1*[1]!Table1[[#This Row],[Poster PPT até 12h]])+(0.9*[1]!Table1[[#This Row],[Experimento]]))</f>
        <v>9.1</v>
      </c>
      <c r="J11" s="9">
        <f t="shared" si="0"/>
        <v>7.165</v>
      </c>
      <c r="K11" s="9">
        <v>6.5</v>
      </c>
      <c r="L11" s="9">
        <v>8.5</v>
      </c>
      <c r="M11" s="9">
        <v>0</v>
      </c>
      <c r="N11" s="9">
        <v>9.5</v>
      </c>
      <c r="O11" s="9">
        <v>9.5</v>
      </c>
      <c r="P11" s="9">
        <v>10</v>
      </c>
      <c r="Q11" s="9">
        <v>6.5</v>
      </c>
      <c r="R11" s="9">
        <f t="shared" ref="R11:R40" si="3">((SUM(K11:O11)/5)*(1/3))+(P11*(1/3))+(Q11*(1/3))</f>
        <v>7.7666666666666657</v>
      </c>
      <c r="S11" s="11">
        <f t="shared" si="2"/>
        <v>7.365555555555555</v>
      </c>
      <c r="T11" s="6" t="s">
        <v>15</v>
      </c>
      <c r="U11" s="8"/>
      <c r="V11" s="8"/>
      <c r="W11" s="15"/>
      <c r="X11" s="8"/>
      <c r="Y11" s="14"/>
    </row>
    <row r="12" spans="1:25" x14ac:dyDescent="0.25">
      <c r="A12" s="13" t="s">
        <v>33</v>
      </c>
      <c r="B12" s="17">
        <v>0.5</v>
      </c>
      <c r="C12" s="35"/>
      <c r="D12" s="34"/>
      <c r="E12" s="9">
        <v>1.3</v>
      </c>
      <c r="F12" s="11"/>
      <c r="G12" s="9">
        <v>0</v>
      </c>
      <c r="H12" s="9">
        <v>0</v>
      </c>
      <c r="I12" s="11">
        <f>((0.1*[1]!Table1[[#This Row],[Poster PPT até 12h]])+(0.9*[1]!Table1[[#This Row],[Experimento]]))</f>
        <v>0</v>
      </c>
      <c r="J12" s="9">
        <f t="shared" si="0"/>
        <v>0.29250000000000004</v>
      </c>
      <c r="K12" s="9">
        <v>0</v>
      </c>
      <c r="L12" s="9">
        <v>0</v>
      </c>
      <c r="M12" s="9">
        <v>0</v>
      </c>
      <c r="N12" s="9">
        <v>9.5</v>
      </c>
      <c r="O12" s="9">
        <v>5.5</v>
      </c>
      <c r="P12" s="9">
        <v>0</v>
      </c>
      <c r="Q12" s="9">
        <v>1</v>
      </c>
      <c r="R12" s="9">
        <f t="shared" si="3"/>
        <v>1.3333333333333333</v>
      </c>
      <c r="S12" s="11">
        <f t="shared" si="2"/>
        <v>0.63944444444444448</v>
      </c>
      <c r="T12" s="29" t="s">
        <v>64</v>
      </c>
      <c r="U12" s="8"/>
      <c r="V12" s="8"/>
      <c r="W12" s="15"/>
      <c r="X12" s="8"/>
      <c r="Y12" s="14"/>
    </row>
    <row r="13" spans="1:25" x14ac:dyDescent="0.25">
      <c r="A13" s="13" t="s">
        <v>34</v>
      </c>
      <c r="B13" s="17">
        <v>4</v>
      </c>
      <c r="C13" s="35"/>
      <c r="D13" s="34"/>
      <c r="E13" s="9">
        <v>5.5</v>
      </c>
      <c r="F13" s="9">
        <v>5.6</v>
      </c>
      <c r="G13" s="9">
        <v>2.6</v>
      </c>
      <c r="H13" s="9">
        <v>7.6</v>
      </c>
      <c r="I13" s="11">
        <f>((0.1*[1]!Table1[[#This Row],[Poster PPT até 12h]])+(0.9*[1]!Table1[[#This Row],[Experimento]]))</f>
        <v>8.5500000000000007</v>
      </c>
      <c r="J13" s="9">
        <f t="shared" si="0"/>
        <v>5.6475</v>
      </c>
      <c r="K13" s="9">
        <v>3</v>
      </c>
      <c r="L13" s="9">
        <v>5</v>
      </c>
      <c r="M13" s="9">
        <v>6.65</v>
      </c>
      <c r="N13" s="9">
        <v>9</v>
      </c>
      <c r="O13" s="9">
        <v>6</v>
      </c>
      <c r="P13" s="9">
        <v>7.8</v>
      </c>
      <c r="Q13" s="9">
        <v>1.8</v>
      </c>
      <c r="R13" s="9">
        <f t="shared" si="3"/>
        <v>5.1766666666666659</v>
      </c>
      <c r="S13" s="11">
        <f t="shared" si="2"/>
        <v>5.490555555555555</v>
      </c>
      <c r="T13" s="29" t="s">
        <v>64</v>
      </c>
      <c r="U13" s="8">
        <v>2.2000000000000002</v>
      </c>
      <c r="V13" s="8"/>
      <c r="W13" s="15"/>
      <c r="X13" s="8"/>
      <c r="Y13" s="14"/>
    </row>
    <row r="14" spans="1:25" x14ac:dyDescent="0.25">
      <c r="A14" s="13" t="s">
        <v>35</v>
      </c>
      <c r="B14" s="17">
        <v>2.5</v>
      </c>
      <c r="C14" s="35"/>
      <c r="D14" s="34"/>
      <c r="E14" s="9">
        <v>0.8</v>
      </c>
      <c r="F14" s="9">
        <v>0.7</v>
      </c>
      <c r="G14" s="11"/>
      <c r="H14" s="9">
        <v>0</v>
      </c>
      <c r="I14" s="11">
        <f>((0.1*[1]!Table1[[#This Row],[Poster PPT até 12h]])+(0.9*[1]!Table1[[#This Row],[Experimento]]))</f>
        <v>7.65</v>
      </c>
      <c r="J14" s="9">
        <f t="shared" si="0"/>
        <v>1.1025</v>
      </c>
      <c r="K14" s="9">
        <v>5</v>
      </c>
      <c r="L14" s="9">
        <v>9</v>
      </c>
      <c r="M14" s="9">
        <v>7</v>
      </c>
      <c r="N14" s="9">
        <v>8.5</v>
      </c>
      <c r="O14" s="9">
        <v>8.5</v>
      </c>
      <c r="P14" s="9">
        <v>8.1999999999999993</v>
      </c>
      <c r="Q14" s="9">
        <v>0</v>
      </c>
      <c r="R14" s="9">
        <f t="shared" si="3"/>
        <v>5.2666666666666657</v>
      </c>
      <c r="S14" s="11">
        <f t="shared" si="2"/>
        <v>2.490555555555555</v>
      </c>
      <c r="T14" s="29" t="s">
        <v>64</v>
      </c>
      <c r="U14" s="8"/>
      <c r="V14" s="8"/>
      <c r="W14" s="15"/>
      <c r="X14" s="8"/>
      <c r="Y14" s="14"/>
    </row>
    <row r="15" spans="1:25" x14ac:dyDescent="0.25">
      <c r="A15" s="13" t="s">
        <v>36</v>
      </c>
      <c r="B15" s="17">
        <v>3.5</v>
      </c>
      <c r="C15" s="33"/>
      <c r="D15" s="34"/>
      <c r="E15" s="9">
        <v>2.7</v>
      </c>
      <c r="F15" s="9">
        <v>2.6</v>
      </c>
      <c r="G15" s="9">
        <v>2.8</v>
      </c>
      <c r="H15" s="9">
        <v>0</v>
      </c>
      <c r="I15" s="11">
        <f>((0.1*[1]!Table1[[#This Row],[Poster PPT até 12h]])+(0.9*[1]!Table1[[#This Row],[Experimento]]))</f>
        <v>7.65</v>
      </c>
      <c r="J15" s="9">
        <f t="shared" si="0"/>
        <v>2.5875000000000004</v>
      </c>
      <c r="K15" s="9">
        <v>5</v>
      </c>
      <c r="L15" s="9">
        <v>9</v>
      </c>
      <c r="M15" s="9">
        <v>7</v>
      </c>
      <c r="N15" s="9">
        <v>8.5</v>
      </c>
      <c r="O15" s="9">
        <v>8.5</v>
      </c>
      <c r="P15" s="9">
        <v>8.1999999999999993</v>
      </c>
      <c r="Q15" s="9">
        <v>1</v>
      </c>
      <c r="R15" s="9">
        <f t="shared" si="3"/>
        <v>5.5999999999999988</v>
      </c>
      <c r="S15" s="11">
        <f t="shared" si="2"/>
        <v>3.5916666666666663</v>
      </c>
      <c r="T15" s="29" t="s">
        <v>64</v>
      </c>
      <c r="U15" s="7"/>
      <c r="V15" s="8"/>
      <c r="W15" s="20"/>
      <c r="X15" s="8"/>
      <c r="Y15" s="14"/>
    </row>
    <row r="16" spans="1:25" x14ac:dyDescent="0.25">
      <c r="A16" s="12" t="s">
        <v>37</v>
      </c>
      <c r="B16" s="17">
        <v>8</v>
      </c>
      <c r="C16" s="33"/>
      <c r="D16" s="34"/>
      <c r="E16" s="9">
        <v>5.8</v>
      </c>
      <c r="F16" s="9">
        <v>9.1999999999999993</v>
      </c>
      <c r="G16" s="9">
        <v>6.8</v>
      </c>
      <c r="H16" s="9">
        <v>7.3</v>
      </c>
      <c r="I16" s="11">
        <f>((0.1*[1]!Table1[[#This Row],[Poster PPT até 12h]])+(0.9*[1]!Table1[[#This Row],[Experimento]]))</f>
        <v>9</v>
      </c>
      <c r="J16" s="9">
        <f t="shared" si="0"/>
        <v>7.4475000000000007</v>
      </c>
      <c r="K16" s="9">
        <v>5</v>
      </c>
      <c r="L16" s="9">
        <v>9</v>
      </c>
      <c r="M16" s="9">
        <v>7</v>
      </c>
      <c r="N16" s="9">
        <v>8.5</v>
      </c>
      <c r="O16" s="9">
        <v>9</v>
      </c>
      <c r="P16" s="9">
        <v>10</v>
      </c>
      <c r="Q16" s="9">
        <v>10</v>
      </c>
      <c r="R16" s="9">
        <f t="shared" si="3"/>
        <v>9.2333333333333325</v>
      </c>
      <c r="S16" s="11">
        <f t="shared" si="2"/>
        <v>8.0427777777777774</v>
      </c>
      <c r="T16" s="6" t="s">
        <v>15</v>
      </c>
      <c r="U16" s="7"/>
      <c r="V16" s="8"/>
      <c r="W16" s="20"/>
      <c r="X16" s="8"/>
      <c r="Y16" s="14"/>
    </row>
    <row r="17" spans="1:25" x14ac:dyDescent="0.25">
      <c r="A17" s="12" t="s">
        <v>38</v>
      </c>
      <c r="B17" s="17">
        <v>6.5</v>
      </c>
      <c r="C17" s="35"/>
      <c r="D17" s="34"/>
      <c r="E17" s="9">
        <v>3.9</v>
      </c>
      <c r="F17" s="9">
        <v>3.5</v>
      </c>
      <c r="G17" s="9">
        <v>7.2</v>
      </c>
      <c r="H17" s="9">
        <v>7.7</v>
      </c>
      <c r="I17" s="11">
        <f>((0.1*[1]!Table1[[#This Row],[Poster PPT até 12h]])+(0.9*[1]!Table1[[#This Row],[Experimento]]))</f>
        <v>8.1999999999999993</v>
      </c>
      <c r="J17" s="9">
        <f t="shared" si="0"/>
        <v>5.8375000000000004</v>
      </c>
      <c r="K17" s="9">
        <v>3</v>
      </c>
      <c r="L17" s="9">
        <v>5</v>
      </c>
      <c r="M17" s="9">
        <v>6.65</v>
      </c>
      <c r="N17" s="9">
        <v>9</v>
      </c>
      <c r="O17" s="9">
        <v>8.8000000000000007</v>
      </c>
      <c r="P17" s="9">
        <v>9</v>
      </c>
      <c r="Q17" s="9">
        <v>7</v>
      </c>
      <c r="R17" s="9">
        <f t="shared" si="3"/>
        <v>7.4966666666666661</v>
      </c>
      <c r="S17" s="11">
        <f t="shared" si="2"/>
        <v>6.3905555555555553</v>
      </c>
      <c r="T17" s="6" t="s">
        <v>15</v>
      </c>
      <c r="U17" s="8"/>
      <c r="V17" s="8"/>
      <c r="W17" s="15"/>
      <c r="X17" s="8"/>
      <c r="Y17" s="14"/>
    </row>
    <row r="18" spans="1:25" x14ac:dyDescent="0.25">
      <c r="A18" s="12" t="s">
        <v>39</v>
      </c>
      <c r="B18" s="17">
        <v>8</v>
      </c>
      <c r="C18" s="33"/>
      <c r="D18" s="34"/>
      <c r="E18" s="9">
        <v>7.4</v>
      </c>
      <c r="F18" s="9">
        <v>7.3</v>
      </c>
      <c r="G18" s="9">
        <v>7.1</v>
      </c>
      <c r="H18" s="9">
        <v>9.5</v>
      </c>
      <c r="I18" s="11">
        <f>((0.1*[1]!Table1[[#This Row],[Poster PPT até 12h]])+(0.9*[1]!Table1[[#This Row],[Experimento]]))</f>
        <v>9.1</v>
      </c>
      <c r="J18" s="9">
        <f t="shared" si="0"/>
        <v>7.9524999999999997</v>
      </c>
      <c r="K18" s="9">
        <v>6.5</v>
      </c>
      <c r="L18" s="9">
        <v>8.5</v>
      </c>
      <c r="M18" s="9">
        <v>5</v>
      </c>
      <c r="N18" s="9">
        <v>9.5</v>
      </c>
      <c r="O18" s="9">
        <v>9.5</v>
      </c>
      <c r="P18" s="9">
        <v>9.8000000000000007</v>
      </c>
      <c r="Q18" s="9">
        <v>5.3</v>
      </c>
      <c r="R18" s="9">
        <f t="shared" si="3"/>
        <v>7.6333333333333329</v>
      </c>
      <c r="S18" s="11">
        <f t="shared" si="2"/>
        <v>7.8461111111111101</v>
      </c>
      <c r="T18" s="6" t="s">
        <v>15</v>
      </c>
      <c r="U18" s="8"/>
      <c r="V18" s="31" t="s">
        <v>65</v>
      </c>
      <c r="W18" s="15"/>
      <c r="X18" s="8"/>
      <c r="Y18" s="14"/>
    </row>
    <row r="19" spans="1:25" x14ac:dyDescent="0.25">
      <c r="A19" s="13" t="s">
        <v>40</v>
      </c>
      <c r="B19" s="17">
        <v>3</v>
      </c>
      <c r="C19" s="33"/>
      <c r="D19" s="34"/>
      <c r="E19" s="9">
        <v>3.2</v>
      </c>
      <c r="F19" s="9">
        <v>1.5</v>
      </c>
      <c r="G19" s="9">
        <v>2.8</v>
      </c>
      <c r="H19" s="9">
        <v>0</v>
      </c>
      <c r="I19" s="11">
        <f>((0.1*[1]!Table1[[#This Row],[Poster PPT até 12h]])+(0.9*[1]!Table1[[#This Row],[Experimento]]))</f>
        <v>1</v>
      </c>
      <c r="J19" s="9">
        <f t="shared" si="0"/>
        <v>1.7875000000000001</v>
      </c>
      <c r="K19" s="9">
        <v>6.5</v>
      </c>
      <c r="L19" s="9">
        <v>8.5</v>
      </c>
      <c r="M19" s="9">
        <v>5</v>
      </c>
      <c r="N19" s="9">
        <v>9.5</v>
      </c>
      <c r="O19" s="9">
        <v>9.5</v>
      </c>
      <c r="P19" s="9">
        <v>10</v>
      </c>
      <c r="Q19" s="9">
        <v>0</v>
      </c>
      <c r="R19" s="9">
        <f t="shared" si="3"/>
        <v>5.9333333333333327</v>
      </c>
      <c r="S19" s="11">
        <f t="shared" si="2"/>
        <v>3.1694444444444443</v>
      </c>
      <c r="T19" s="29" t="s">
        <v>64</v>
      </c>
      <c r="U19" s="8"/>
      <c r="V19" s="31" t="s">
        <v>66</v>
      </c>
      <c r="W19" s="20"/>
      <c r="X19" s="8"/>
      <c r="Y19" s="14"/>
    </row>
    <row r="20" spans="1:25" x14ac:dyDescent="0.25">
      <c r="A20" s="12" t="s">
        <v>41</v>
      </c>
      <c r="B20" s="17">
        <v>6</v>
      </c>
      <c r="C20" s="33"/>
      <c r="D20" s="34"/>
      <c r="E20" s="9">
        <v>5.3</v>
      </c>
      <c r="F20" s="9">
        <v>3.3</v>
      </c>
      <c r="G20" s="9">
        <v>6.1</v>
      </c>
      <c r="H20" s="9">
        <v>5.5</v>
      </c>
      <c r="I20" s="11">
        <f>((0.1*[1]!Table1[[#This Row],[Poster PPT até 12h]])+(0.9*[1]!Table1[[#This Row],[Experimento]]))</f>
        <v>7.65</v>
      </c>
      <c r="J20" s="9">
        <f t="shared" si="0"/>
        <v>5.3100000000000005</v>
      </c>
      <c r="K20" s="9">
        <v>3</v>
      </c>
      <c r="L20" s="9">
        <v>5</v>
      </c>
      <c r="M20" s="9">
        <v>6.65</v>
      </c>
      <c r="N20" s="9">
        <v>9</v>
      </c>
      <c r="O20" s="9">
        <v>0</v>
      </c>
      <c r="P20" s="9">
        <v>8.8000000000000007</v>
      </c>
      <c r="Q20" s="28">
        <v>7</v>
      </c>
      <c r="R20" s="9">
        <f t="shared" si="3"/>
        <v>6.8433333333333328</v>
      </c>
      <c r="S20" s="28">
        <f t="shared" si="2"/>
        <v>5.8211111111111107</v>
      </c>
      <c r="T20" s="30" t="s">
        <v>15</v>
      </c>
      <c r="U20" s="27" t="s">
        <v>63</v>
      </c>
      <c r="V20" s="8"/>
      <c r="W20" s="20"/>
      <c r="X20" s="8"/>
      <c r="Y20" s="14"/>
    </row>
    <row r="21" spans="1:25" x14ac:dyDescent="0.25">
      <c r="A21" s="23" t="s">
        <v>42</v>
      </c>
      <c r="B21" s="17">
        <v>9</v>
      </c>
      <c r="C21" s="33"/>
      <c r="D21" s="34"/>
      <c r="E21" s="9">
        <v>9.6999999999999993</v>
      </c>
      <c r="F21" s="9">
        <v>8</v>
      </c>
      <c r="G21" s="9">
        <v>8.8000000000000007</v>
      </c>
      <c r="H21" s="9">
        <v>8.5</v>
      </c>
      <c r="I21" s="11">
        <f>((0.1*[1]!Table1[[#This Row],[Poster PPT até 12h]])+(0.9*[1]!Table1[[#This Row],[Experimento]]))</f>
        <v>8.1</v>
      </c>
      <c r="J21" s="9">
        <f t="shared" si="0"/>
        <v>8.6850000000000005</v>
      </c>
      <c r="K21" s="9">
        <v>8</v>
      </c>
      <c r="L21" s="9">
        <v>9.5</v>
      </c>
      <c r="M21" s="9">
        <v>9.75</v>
      </c>
      <c r="N21" s="9">
        <v>7.5</v>
      </c>
      <c r="O21" s="9">
        <v>8.8000000000000007</v>
      </c>
      <c r="P21" s="9">
        <v>9.1999999999999993</v>
      </c>
      <c r="Q21" s="9">
        <v>9.6999999999999993</v>
      </c>
      <c r="R21" s="9">
        <f t="shared" si="3"/>
        <v>9.2033333333333314</v>
      </c>
      <c r="S21" s="11">
        <f t="shared" si="2"/>
        <v>8.8577777777777769</v>
      </c>
      <c r="T21" s="6" t="s">
        <v>15</v>
      </c>
      <c r="U21" s="7"/>
      <c r="V21" s="8"/>
      <c r="W21" s="20"/>
      <c r="X21" s="8"/>
      <c r="Y21" s="14"/>
    </row>
    <row r="22" spans="1:25" x14ac:dyDescent="0.25">
      <c r="A22" s="22" t="s">
        <v>43</v>
      </c>
      <c r="B22" s="17">
        <v>7.5</v>
      </c>
      <c r="C22" s="35"/>
      <c r="D22" s="34"/>
      <c r="E22" s="9">
        <v>9</v>
      </c>
      <c r="F22" s="9">
        <v>9.1999999999999993</v>
      </c>
      <c r="G22" s="9">
        <v>7</v>
      </c>
      <c r="H22" s="9">
        <v>7.3</v>
      </c>
      <c r="I22" s="11">
        <f>((0.1*[1]!Table1[[#This Row],[Poster PPT até 12h]])+(0.9*[1]!Table1[[#This Row],[Experimento]]))</f>
        <v>7.65</v>
      </c>
      <c r="J22" s="9">
        <f t="shared" si="0"/>
        <v>8.0775000000000006</v>
      </c>
      <c r="K22" s="9">
        <v>3.3</v>
      </c>
      <c r="L22" s="9">
        <v>8</v>
      </c>
      <c r="M22" s="9">
        <v>4.45</v>
      </c>
      <c r="N22" s="9">
        <v>3</v>
      </c>
      <c r="O22" s="9">
        <v>9</v>
      </c>
      <c r="P22" s="9">
        <v>9.5</v>
      </c>
      <c r="Q22" s="9">
        <v>5</v>
      </c>
      <c r="R22" s="9">
        <f t="shared" si="3"/>
        <v>6.6833333333333336</v>
      </c>
      <c r="S22" s="11">
        <f t="shared" si="2"/>
        <v>7.6127777777777776</v>
      </c>
      <c r="T22" s="6" t="s">
        <v>15</v>
      </c>
      <c r="U22" s="8"/>
      <c r="V22" s="8"/>
      <c r="W22" s="15"/>
      <c r="X22" s="8"/>
      <c r="Y22" s="14"/>
    </row>
    <row r="23" spans="1:25" x14ac:dyDescent="0.25">
      <c r="A23" s="3" t="s">
        <v>44</v>
      </c>
      <c r="B23" s="32">
        <v>3.5</v>
      </c>
      <c r="C23" s="36"/>
      <c r="D23" s="34"/>
      <c r="E23" s="9">
        <v>4.9000000000000004</v>
      </c>
      <c r="F23" s="9">
        <v>2.8</v>
      </c>
      <c r="G23" s="9">
        <v>5.9</v>
      </c>
      <c r="H23" s="9">
        <v>6.6</v>
      </c>
      <c r="I23" s="11">
        <f>((0.1*[1]!Table1[[#This Row],[Poster PPT até 12h]])+(0.9*[1]!Table1[[#This Row],[Experimento]]))</f>
        <v>7.3</v>
      </c>
      <c r="J23" s="9">
        <f t="shared" si="0"/>
        <v>5.2750000000000004</v>
      </c>
      <c r="K23" s="9">
        <v>6.8</v>
      </c>
      <c r="L23" s="9">
        <v>9</v>
      </c>
      <c r="M23" s="9">
        <v>8.1999999999999993</v>
      </c>
      <c r="N23" s="9">
        <v>5</v>
      </c>
      <c r="O23" s="9"/>
      <c r="P23" s="9">
        <v>4</v>
      </c>
      <c r="Q23" s="9">
        <v>5.5</v>
      </c>
      <c r="R23" s="9">
        <f t="shared" si="3"/>
        <v>5.0999999999999996</v>
      </c>
      <c r="S23" s="11">
        <f t="shared" si="2"/>
        <v>5.2166666666666668</v>
      </c>
      <c r="T23" s="29" t="s">
        <v>64</v>
      </c>
      <c r="U23" s="20">
        <v>2.2000000000000002</v>
      </c>
      <c r="V23" s="20"/>
      <c r="W23" s="21"/>
      <c r="X23" s="20"/>
      <c r="Y23" s="14"/>
    </row>
    <row r="24" spans="1:25" x14ac:dyDescent="0.25">
      <c r="A24" s="18" t="s">
        <v>45</v>
      </c>
      <c r="B24" s="32">
        <v>6.5</v>
      </c>
      <c r="C24" s="36"/>
      <c r="D24" s="34"/>
      <c r="E24" s="9">
        <v>6.8</v>
      </c>
      <c r="F24" s="9">
        <v>5.8</v>
      </c>
      <c r="G24" s="9">
        <v>5.5</v>
      </c>
      <c r="H24" s="9">
        <v>6.6</v>
      </c>
      <c r="I24" s="11">
        <f>((0.1*[1]!Table1[[#This Row],[Poster PPT até 12h]])+(0.9*[1]!Table1[[#This Row],[Experimento]]))</f>
        <v>8.1</v>
      </c>
      <c r="J24" s="9">
        <f t="shared" si="0"/>
        <v>6.3675000000000015</v>
      </c>
      <c r="K24" s="9">
        <v>6.5</v>
      </c>
      <c r="L24" s="9">
        <v>9.5</v>
      </c>
      <c r="M24" s="9">
        <v>9</v>
      </c>
      <c r="N24" s="9">
        <v>7.5</v>
      </c>
      <c r="O24" s="9">
        <v>9.6999999999999993</v>
      </c>
      <c r="P24" s="9">
        <v>9</v>
      </c>
      <c r="Q24" s="9">
        <v>4.5</v>
      </c>
      <c r="R24" s="9">
        <f t="shared" si="3"/>
        <v>7.3133333333333335</v>
      </c>
      <c r="S24" s="11">
        <f t="shared" si="2"/>
        <v>6.6827777777777788</v>
      </c>
      <c r="T24" s="6" t="s">
        <v>15</v>
      </c>
      <c r="U24" s="20"/>
      <c r="V24" s="20"/>
      <c r="W24" s="21"/>
      <c r="X24" s="20"/>
      <c r="Y24" s="14"/>
    </row>
    <row r="25" spans="1:25" x14ac:dyDescent="0.25">
      <c r="A25" s="3" t="s">
        <v>46</v>
      </c>
      <c r="B25" s="32">
        <v>3</v>
      </c>
      <c r="C25" s="36"/>
      <c r="D25" s="34"/>
      <c r="E25" s="9">
        <v>2.4</v>
      </c>
      <c r="F25" s="9">
        <v>0.3</v>
      </c>
      <c r="G25" s="9">
        <v>0</v>
      </c>
      <c r="H25" s="9">
        <v>0</v>
      </c>
      <c r="I25" s="11">
        <f>((0.1*[1]!Table1[[#This Row],[Poster PPT até 12h]])+(0.9*[1]!Table1[[#This Row],[Experimento]]))</f>
        <v>7.75</v>
      </c>
      <c r="J25" s="9">
        <f t="shared" si="0"/>
        <v>1.3824999999999998</v>
      </c>
      <c r="K25" s="9">
        <v>6.8</v>
      </c>
      <c r="L25" s="9">
        <v>9</v>
      </c>
      <c r="M25" s="9">
        <v>8.1999999999999993</v>
      </c>
      <c r="N25" s="9">
        <v>5</v>
      </c>
      <c r="O25" s="9">
        <v>9</v>
      </c>
      <c r="P25" s="9">
        <v>9</v>
      </c>
      <c r="Q25" s="9">
        <v>0</v>
      </c>
      <c r="R25" s="9">
        <f t="shared" si="3"/>
        <v>5.5333333333333332</v>
      </c>
      <c r="S25" s="11">
        <f t="shared" si="2"/>
        <v>2.766111111111111</v>
      </c>
      <c r="T25" s="29" t="s">
        <v>64</v>
      </c>
      <c r="U25" s="20"/>
      <c r="V25" s="20"/>
      <c r="W25" s="21"/>
      <c r="X25" s="20"/>
      <c r="Y25" s="14"/>
    </row>
    <row r="26" spans="1:25" x14ac:dyDescent="0.25">
      <c r="A26" s="1" t="s">
        <v>47</v>
      </c>
      <c r="B26" s="32">
        <v>6</v>
      </c>
      <c r="C26" s="36"/>
      <c r="D26" s="34"/>
      <c r="E26" s="9">
        <v>2.2999999999999998</v>
      </c>
      <c r="F26" s="9">
        <v>3.1</v>
      </c>
      <c r="G26" s="9">
        <v>5.6</v>
      </c>
      <c r="H26" s="9">
        <v>6.5</v>
      </c>
      <c r="I26" s="11">
        <f>((0.1*[1]!Table1[[#This Row],[Poster PPT até 12h]])+(0.9*[1]!Table1[[#This Row],[Experimento]]))</f>
        <v>8.5500000000000007</v>
      </c>
      <c r="J26" s="9">
        <f t="shared" si="0"/>
        <v>4.7925000000000004</v>
      </c>
      <c r="K26" s="9">
        <v>7.5</v>
      </c>
      <c r="L26" s="9">
        <v>9</v>
      </c>
      <c r="M26" s="9">
        <v>9.5</v>
      </c>
      <c r="N26" s="9">
        <v>7</v>
      </c>
      <c r="O26" s="9"/>
      <c r="P26" s="9">
        <v>9.1999999999999993</v>
      </c>
      <c r="Q26" s="9">
        <v>7.5</v>
      </c>
      <c r="R26" s="9">
        <f t="shared" si="3"/>
        <v>7.7666666666666657</v>
      </c>
      <c r="S26" s="11">
        <f t="shared" si="2"/>
        <v>5.7838888888888889</v>
      </c>
      <c r="T26" s="30" t="s">
        <v>15</v>
      </c>
      <c r="U26" s="27" t="s">
        <v>63</v>
      </c>
      <c r="V26" s="20"/>
      <c r="W26" s="21"/>
      <c r="X26" s="20"/>
      <c r="Y26" s="14"/>
    </row>
    <row r="27" spans="1:25" x14ac:dyDescent="0.25">
      <c r="A27" s="18" t="s">
        <v>48</v>
      </c>
      <c r="B27" s="32">
        <v>7.5</v>
      </c>
      <c r="C27" s="36"/>
      <c r="D27" s="34"/>
      <c r="E27" s="9">
        <v>8.9</v>
      </c>
      <c r="F27" s="9">
        <v>7.9</v>
      </c>
      <c r="G27" s="9">
        <v>4.3</v>
      </c>
      <c r="H27" s="9">
        <v>7.7</v>
      </c>
      <c r="I27" s="11">
        <f>((0.1*[1]!Table1[[#This Row],[Poster PPT até 12h]])+(0.9*[1]!Table1[[#This Row],[Experimento]]))</f>
        <v>8.1</v>
      </c>
      <c r="J27" s="9">
        <f t="shared" si="0"/>
        <v>7.2900000000000009</v>
      </c>
      <c r="K27" s="9">
        <v>7.5</v>
      </c>
      <c r="L27" s="9">
        <v>9</v>
      </c>
      <c r="M27" s="9">
        <v>9.25</v>
      </c>
      <c r="N27" s="9">
        <v>9.5</v>
      </c>
      <c r="O27" s="9">
        <v>8.5</v>
      </c>
      <c r="P27" s="9">
        <v>9.1999999999999993</v>
      </c>
      <c r="Q27" s="9">
        <v>6</v>
      </c>
      <c r="R27" s="9">
        <f t="shared" si="3"/>
        <v>7.9833333333333325</v>
      </c>
      <c r="S27" s="11">
        <f t="shared" si="2"/>
        <v>7.5211111111111109</v>
      </c>
      <c r="T27" s="6" t="s">
        <v>15</v>
      </c>
      <c r="U27" s="20"/>
      <c r="V27" s="20"/>
      <c r="W27" s="21"/>
      <c r="X27" s="20"/>
      <c r="Y27" s="14"/>
    </row>
    <row r="28" spans="1:25" x14ac:dyDescent="0.25">
      <c r="A28" s="18" t="s">
        <v>49</v>
      </c>
      <c r="B28" s="32">
        <v>7</v>
      </c>
      <c r="C28" s="36"/>
      <c r="D28" s="34"/>
      <c r="E28" s="9">
        <v>7.2</v>
      </c>
      <c r="F28" s="9">
        <v>6</v>
      </c>
      <c r="G28" s="9">
        <v>8.1999999999999993</v>
      </c>
      <c r="H28" s="9">
        <v>6.9</v>
      </c>
      <c r="I28" s="11">
        <f>((0.1*[1]!Table1[[#This Row],[Poster PPT até 12h]])+(0.9*[1]!Table1[[#This Row],[Experimento]]))</f>
        <v>7.75</v>
      </c>
      <c r="J28" s="9">
        <f t="shared" si="0"/>
        <v>7.1425000000000001</v>
      </c>
      <c r="K28" s="9">
        <v>6.8</v>
      </c>
      <c r="L28" s="9">
        <v>9</v>
      </c>
      <c r="M28" s="9">
        <v>8.1999999999999993</v>
      </c>
      <c r="N28" s="9">
        <v>5</v>
      </c>
      <c r="O28" s="9">
        <v>9</v>
      </c>
      <c r="P28" s="9">
        <v>9</v>
      </c>
      <c r="Q28" s="9">
        <v>3</v>
      </c>
      <c r="R28" s="9">
        <f t="shared" si="3"/>
        <v>6.5333333333333332</v>
      </c>
      <c r="S28" s="11">
        <f t="shared" si="2"/>
        <v>6.9394444444444439</v>
      </c>
      <c r="T28" s="6" t="s">
        <v>15</v>
      </c>
      <c r="U28" s="20"/>
      <c r="V28" s="20"/>
      <c r="W28" s="21"/>
      <c r="X28" s="20"/>
      <c r="Y28" s="14"/>
    </row>
    <row r="29" spans="1:25" x14ac:dyDescent="0.25">
      <c r="A29" s="18" t="s">
        <v>50</v>
      </c>
      <c r="B29" s="32">
        <v>7</v>
      </c>
      <c r="C29" s="36"/>
      <c r="D29" s="34"/>
      <c r="E29" s="9">
        <v>4.8</v>
      </c>
      <c r="F29" s="9">
        <v>4.5999999999999996</v>
      </c>
      <c r="G29" s="9">
        <v>5.7</v>
      </c>
      <c r="H29" s="9">
        <v>8.8000000000000007</v>
      </c>
      <c r="I29" s="11">
        <f>((0.1*[1]!Table1[[#This Row],[Poster PPT até 12h]])+(0.9*[1]!Table1[[#This Row],[Experimento]]))</f>
        <v>9.5500000000000007</v>
      </c>
      <c r="J29" s="9">
        <f t="shared" si="0"/>
        <v>6.3324999999999996</v>
      </c>
      <c r="K29" s="9">
        <v>7.5</v>
      </c>
      <c r="L29" s="9">
        <v>9</v>
      </c>
      <c r="M29" s="9">
        <v>9.25</v>
      </c>
      <c r="N29" s="9">
        <v>9.5</v>
      </c>
      <c r="O29" s="9">
        <v>9.5</v>
      </c>
      <c r="P29" s="9">
        <v>10</v>
      </c>
      <c r="Q29" s="9">
        <v>6</v>
      </c>
      <c r="R29" s="9">
        <f t="shared" si="3"/>
        <v>8.3166666666666664</v>
      </c>
      <c r="S29" s="11">
        <f t="shared" si="2"/>
        <v>6.9938888888888879</v>
      </c>
      <c r="T29" s="6" t="s">
        <v>15</v>
      </c>
      <c r="U29" s="20"/>
      <c r="V29" s="20"/>
      <c r="W29" s="21"/>
      <c r="X29" s="20"/>
      <c r="Y29" s="14"/>
    </row>
    <row r="30" spans="1:25" x14ac:dyDescent="0.25">
      <c r="A30" s="18" t="s">
        <v>51</v>
      </c>
      <c r="B30" s="32">
        <v>7</v>
      </c>
      <c r="C30" s="36"/>
      <c r="D30" s="34"/>
      <c r="E30" s="9">
        <v>4.3</v>
      </c>
      <c r="F30" s="9">
        <v>6.3</v>
      </c>
      <c r="G30" s="9">
        <v>6.6</v>
      </c>
      <c r="H30" s="9">
        <v>6.5</v>
      </c>
      <c r="I30" s="11">
        <f>((0.1*[1]!Table1[[#This Row],[Poster PPT até 12h]])+(0.9*[1]!Table1[[#This Row],[Experimento]]))</f>
        <v>7.65</v>
      </c>
      <c r="J30" s="9">
        <f t="shared" si="0"/>
        <v>6.0975000000000001</v>
      </c>
      <c r="K30" s="9">
        <v>7.5</v>
      </c>
      <c r="L30" s="9">
        <v>9</v>
      </c>
      <c r="M30" s="9">
        <v>9.5</v>
      </c>
      <c r="N30" s="9">
        <v>7</v>
      </c>
      <c r="O30" s="9">
        <v>8.5</v>
      </c>
      <c r="P30" s="9">
        <v>8.6999999999999993</v>
      </c>
      <c r="Q30" s="9">
        <v>7.5</v>
      </c>
      <c r="R30" s="9">
        <f t="shared" si="3"/>
        <v>8.1666666666666661</v>
      </c>
      <c r="S30" s="11">
        <f t="shared" si="2"/>
        <v>6.7872222222222209</v>
      </c>
      <c r="T30" s="6" t="s">
        <v>15</v>
      </c>
      <c r="U30" s="20"/>
      <c r="V30" s="20"/>
      <c r="W30" s="21"/>
      <c r="X30" s="20"/>
      <c r="Y30" s="14"/>
    </row>
    <row r="31" spans="1:25" x14ac:dyDescent="0.25">
      <c r="A31" s="3" t="s">
        <v>52</v>
      </c>
      <c r="B31" s="32">
        <v>0</v>
      </c>
      <c r="C31" s="36"/>
      <c r="D31" s="34"/>
      <c r="E31" s="9"/>
      <c r="F31" s="9"/>
      <c r="G31" s="9"/>
      <c r="H31" s="9"/>
      <c r="I31" s="11">
        <f>((0.1*[1]!Table1[[#This Row],[Poster PPT até 12h]])+(0.9*[1]!Table1[[#This Row],[Experimento]]))</f>
        <v>0</v>
      </c>
      <c r="J31" s="9"/>
      <c r="K31" s="9"/>
      <c r="L31" s="9"/>
      <c r="M31" s="9"/>
      <c r="N31" s="9"/>
      <c r="O31" s="9"/>
      <c r="P31" s="9"/>
      <c r="Q31" s="9"/>
      <c r="R31" s="9">
        <f t="shared" si="3"/>
        <v>0</v>
      </c>
      <c r="S31" s="11">
        <f t="shared" si="2"/>
        <v>0</v>
      </c>
      <c r="T31" s="29" t="s">
        <v>64</v>
      </c>
      <c r="U31" s="20"/>
      <c r="V31" s="20"/>
      <c r="W31" s="21"/>
      <c r="X31" s="20"/>
      <c r="Y31" s="14"/>
    </row>
    <row r="32" spans="1:25" x14ac:dyDescent="0.25">
      <c r="A32" s="1" t="s">
        <v>53</v>
      </c>
      <c r="B32" s="32">
        <v>6.5</v>
      </c>
      <c r="C32" s="36"/>
      <c r="D32" s="34"/>
      <c r="E32" s="9">
        <v>5</v>
      </c>
      <c r="F32" s="9">
        <v>7</v>
      </c>
      <c r="G32" s="9">
        <v>6.1</v>
      </c>
      <c r="H32" s="9">
        <v>5.7</v>
      </c>
      <c r="I32" s="11">
        <f>((0.1*[1]!Table1[[#This Row],[Poster PPT até 12h]])+(0.9*[1]!Table1[[#This Row],[Experimento]]))</f>
        <v>8.5500000000000007</v>
      </c>
      <c r="J32" s="9">
        <f t="shared" si="0"/>
        <v>6.2100000000000009</v>
      </c>
      <c r="K32" s="9">
        <v>7.5</v>
      </c>
      <c r="L32" s="9">
        <v>9</v>
      </c>
      <c r="M32" s="9">
        <v>9.25</v>
      </c>
      <c r="N32" s="9">
        <v>9.5</v>
      </c>
      <c r="O32" s="9"/>
      <c r="P32" s="9">
        <v>8.5</v>
      </c>
      <c r="Q32" s="9">
        <v>6.5</v>
      </c>
      <c r="R32" s="9">
        <f t="shared" si="3"/>
        <v>7.35</v>
      </c>
      <c r="S32" s="11">
        <f t="shared" si="2"/>
        <v>6.59</v>
      </c>
      <c r="T32" s="6" t="s">
        <v>15</v>
      </c>
      <c r="U32" s="20"/>
      <c r="V32" s="20"/>
      <c r="W32" s="21"/>
      <c r="X32" s="20"/>
      <c r="Y32" s="14"/>
    </row>
    <row r="33" spans="1:25" x14ac:dyDescent="0.25">
      <c r="A33" s="1" t="s">
        <v>54</v>
      </c>
      <c r="B33" s="32">
        <v>8</v>
      </c>
      <c r="C33" s="36"/>
      <c r="D33" s="34"/>
      <c r="E33" s="9">
        <v>4.7</v>
      </c>
      <c r="F33" s="9">
        <v>9.5</v>
      </c>
      <c r="G33" s="28">
        <v>8.3000000000000007</v>
      </c>
      <c r="H33" s="9">
        <v>9.5</v>
      </c>
      <c r="I33" s="11">
        <f>((0.1*[1]!Table1[[#This Row],[Poster PPT até 12h]])+(0.9*[1]!Table1[[#This Row],[Experimento]]))</f>
        <v>8.1</v>
      </c>
      <c r="J33" s="9">
        <f t="shared" si="0"/>
        <v>8.01</v>
      </c>
      <c r="K33" s="9">
        <v>6.5</v>
      </c>
      <c r="L33" s="9">
        <v>9.5</v>
      </c>
      <c r="M33" s="9">
        <v>9</v>
      </c>
      <c r="N33" s="9">
        <v>7.5</v>
      </c>
      <c r="O33" s="9">
        <v>9.6999999999999993</v>
      </c>
      <c r="P33" s="9">
        <v>9</v>
      </c>
      <c r="Q33" s="9">
        <v>6</v>
      </c>
      <c r="R33" s="9">
        <f t="shared" si="3"/>
        <v>7.8133333333333335</v>
      </c>
      <c r="S33" s="11">
        <f t="shared" si="2"/>
        <v>7.9444444444444446</v>
      </c>
      <c r="T33" s="6" t="s">
        <v>15</v>
      </c>
      <c r="U33" s="20"/>
      <c r="V33" s="20"/>
      <c r="W33" s="21"/>
      <c r="X33" s="20"/>
      <c r="Y33" s="14"/>
    </row>
    <row r="34" spans="1:25" x14ac:dyDescent="0.25">
      <c r="A34" s="3" t="s">
        <v>55</v>
      </c>
      <c r="B34" s="32">
        <v>2</v>
      </c>
      <c r="C34" s="36"/>
      <c r="D34" s="34"/>
      <c r="E34" s="11"/>
      <c r="F34" s="9">
        <v>1.6</v>
      </c>
      <c r="G34" s="9">
        <v>3.8</v>
      </c>
      <c r="H34" s="9">
        <v>0</v>
      </c>
      <c r="I34" s="11">
        <f>((0.1*[1]!Table1[[#This Row],[Poster PPT até 12h]])+(0.9*[1]!Table1[[#This Row],[Experimento]]))</f>
        <v>1</v>
      </c>
      <c r="J34" s="9">
        <f t="shared" si="0"/>
        <v>1.3150000000000002</v>
      </c>
      <c r="K34" s="9">
        <v>6.8</v>
      </c>
      <c r="L34" s="9">
        <v>8</v>
      </c>
      <c r="M34" s="9">
        <v>8.1999999999999993</v>
      </c>
      <c r="N34" s="9">
        <v>5</v>
      </c>
      <c r="O34" s="9"/>
      <c r="P34" s="9">
        <v>4</v>
      </c>
      <c r="Q34" s="9">
        <v>0</v>
      </c>
      <c r="R34" s="9">
        <f t="shared" si="3"/>
        <v>3.1999999999999997</v>
      </c>
      <c r="S34" s="11">
        <f t="shared" si="2"/>
        <v>1.9433333333333331</v>
      </c>
      <c r="T34" s="29" t="s">
        <v>64</v>
      </c>
      <c r="U34" s="20"/>
      <c r="V34" s="20"/>
      <c r="W34" s="21"/>
      <c r="X34" s="20"/>
      <c r="Y34" s="14"/>
    </row>
    <row r="35" spans="1:25" x14ac:dyDescent="0.25">
      <c r="A35" s="1" t="s">
        <v>56</v>
      </c>
      <c r="B35" s="32">
        <v>7</v>
      </c>
      <c r="C35" s="36"/>
      <c r="D35" s="34"/>
      <c r="E35" s="9">
        <v>4.8</v>
      </c>
      <c r="F35" s="9">
        <v>4.9000000000000004</v>
      </c>
      <c r="G35" s="9">
        <v>4.7</v>
      </c>
      <c r="H35" s="9">
        <v>8.8000000000000007</v>
      </c>
      <c r="I35" s="11">
        <f>((0.1*[1]!Table1[[#This Row],[Poster PPT até 12h]])+(0.9*[1]!Table1[[#This Row],[Experimento]]))</f>
        <v>9.5500000000000007</v>
      </c>
      <c r="J35" s="9">
        <f t="shared" si="0"/>
        <v>6.1749999999999998</v>
      </c>
      <c r="K35" s="9">
        <v>6.5</v>
      </c>
      <c r="L35" s="9">
        <v>9.5</v>
      </c>
      <c r="M35" s="9">
        <v>9</v>
      </c>
      <c r="N35" s="9">
        <v>7.5</v>
      </c>
      <c r="O35" s="9">
        <v>9.5</v>
      </c>
      <c r="P35" s="9">
        <v>10</v>
      </c>
      <c r="Q35" s="9">
        <v>7</v>
      </c>
      <c r="R35" s="9">
        <f t="shared" si="3"/>
        <v>8.466666666666665</v>
      </c>
      <c r="S35" s="11">
        <f t="shared" si="2"/>
        <v>6.9388888888888882</v>
      </c>
      <c r="T35" s="6" t="s">
        <v>15</v>
      </c>
      <c r="U35" s="20"/>
      <c r="V35" s="20"/>
      <c r="W35" s="21"/>
      <c r="X35" s="20"/>
      <c r="Y35" s="14"/>
    </row>
    <row r="36" spans="1:25" x14ac:dyDescent="0.25">
      <c r="A36" s="1" t="s">
        <v>57</v>
      </c>
      <c r="B36" s="32">
        <v>7</v>
      </c>
      <c r="C36" s="36"/>
      <c r="D36" s="34"/>
      <c r="E36" s="9">
        <v>5.8</v>
      </c>
      <c r="F36" s="9">
        <v>5.9</v>
      </c>
      <c r="G36" s="9">
        <v>5.7</v>
      </c>
      <c r="H36" s="9">
        <v>6</v>
      </c>
      <c r="I36" s="11">
        <f>((0.1*[1]!Table1[[#This Row],[Poster PPT até 12h]])+(0.9*[1]!Table1[[#This Row],[Experimento]]))</f>
        <v>8.1</v>
      </c>
      <c r="J36" s="9">
        <f t="shared" si="0"/>
        <v>6.0749999999999993</v>
      </c>
      <c r="K36" s="9">
        <v>7.5</v>
      </c>
      <c r="L36" s="9">
        <v>9</v>
      </c>
      <c r="M36" s="9">
        <v>9.25</v>
      </c>
      <c r="N36" s="9">
        <v>9.5</v>
      </c>
      <c r="O36" s="9">
        <v>8.5</v>
      </c>
      <c r="P36" s="9">
        <v>9.1999999999999993</v>
      </c>
      <c r="Q36" s="9">
        <v>7</v>
      </c>
      <c r="R36" s="9">
        <f t="shared" si="3"/>
        <v>8.3166666666666664</v>
      </c>
      <c r="S36" s="11">
        <f t="shared" si="2"/>
        <v>6.8222222222222211</v>
      </c>
      <c r="T36" s="6" t="s">
        <v>15</v>
      </c>
      <c r="U36" s="20"/>
      <c r="V36" s="20"/>
      <c r="W36" s="21"/>
      <c r="X36" s="20"/>
      <c r="Y36" s="14"/>
    </row>
    <row r="37" spans="1:25" x14ac:dyDescent="0.25">
      <c r="A37" s="3" t="s">
        <v>58</v>
      </c>
      <c r="B37" s="32">
        <v>1</v>
      </c>
      <c r="C37" s="36"/>
      <c r="D37" s="34"/>
      <c r="E37" s="11"/>
      <c r="F37" s="9">
        <v>2</v>
      </c>
      <c r="G37" s="9">
        <v>0</v>
      </c>
      <c r="H37" s="9">
        <v>0</v>
      </c>
      <c r="I37" s="11">
        <f>((0.1*[1]!Table1[[#This Row],[Poster PPT até 12h]])+(0.9*[1]!Table1[[#This Row],[Experimento]]))</f>
        <v>0</v>
      </c>
      <c r="J37" s="9">
        <f t="shared" si="0"/>
        <v>0.45</v>
      </c>
      <c r="K37" s="9">
        <v>3.3</v>
      </c>
      <c r="L37" s="9">
        <v>8</v>
      </c>
      <c r="M37" s="9">
        <v>4.45</v>
      </c>
      <c r="N37" s="9">
        <v>0</v>
      </c>
      <c r="O37" s="9">
        <v>5.5</v>
      </c>
      <c r="P37" s="9">
        <v>0</v>
      </c>
      <c r="Q37" s="9">
        <v>2</v>
      </c>
      <c r="R37" s="9">
        <f t="shared" si="3"/>
        <v>2.083333333333333</v>
      </c>
      <c r="S37" s="11">
        <f t="shared" si="2"/>
        <v>0.99444444444444424</v>
      </c>
      <c r="T37" s="29" t="s">
        <v>64</v>
      </c>
      <c r="U37" s="20"/>
      <c r="V37" s="20"/>
      <c r="W37" s="21"/>
      <c r="X37" s="20"/>
      <c r="Y37" s="14"/>
    </row>
    <row r="38" spans="1:25" ht="14.25" customHeight="1" x14ac:dyDescent="0.25">
      <c r="A38" s="3" t="s">
        <v>59</v>
      </c>
      <c r="B38" s="32">
        <v>5</v>
      </c>
      <c r="C38" s="36"/>
      <c r="D38" s="34"/>
      <c r="E38" s="9">
        <v>4.8</v>
      </c>
      <c r="F38" s="9">
        <v>4.8</v>
      </c>
      <c r="G38" s="9">
        <v>3.1</v>
      </c>
      <c r="H38" s="9">
        <v>6.1</v>
      </c>
      <c r="I38" s="11">
        <f>((0.1*[1]!Table1[[#This Row],[Poster PPT até 12h]])+(0.9*[1]!Table1[[#This Row],[Experimento]]))</f>
        <v>8.5500000000000007</v>
      </c>
      <c r="J38" s="9">
        <f t="shared" si="0"/>
        <v>5.085</v>
      </c>
      <c r="K38" s="9">
        <v>3.3</v>
      </c>
      <c r="L38" s="9">
        <v>8</v>
      </c>
      <c r="M38" s="9">
        <v>4.45</v>
      </c>
      <c r="N38" s="9">
        <v>3</v>
      </c>
      <c r="O38" s="9">
        <v>6</v>
      </c>
      <c r="P38" s="9">
        <v>7.8</v>
      </c>
      <c r="Q38" s="9">
        <v>3</v>
      </c>
      <c r="R38" s="9">
        <f t="shared" si="3"/>
        <v>5.25</v>
      </c>
      <c r="S38" s="11">
        <f t="shared" si="2"/>
        <v>5.14</v>
      </c>
      <c r="T38" s="29" t="s">
        <v>64</v>
      </c>
      <c r="U38" s="20"/>
      <c r="V38" s="20"/>
      <c r="W38" s="21"/>
      <c r="X38" s="20"/>
      <c r="Y38" s="14"/>
    </row>
    <row r="39" spans="1:25" hidden="1" x14ac:dyDescent="0.25">
      <c r="A39" s="18"/>
      <c r="B39" s="32"/>
      <c r="C39" s="36"/>
      <c r="D39" s="36">
        <f>(100*Table1[[#This Row],[FALTAS]])/32</f>
        <v>0</v>
      </c>
      <c r="E39" s="19"/>
      <c r="F39" s="19"/>
      <c r="G39" s="19"/>
      <c r="H39" s="19"/>
      <c r="I39" s="7">
        <f>((0.1*[1]!Table1[[#This Row],[Poster PPT até 12h]])+(0.9*[1]!Table1[[#This Row],[Experimento]]))</f>
        <v>0</v>
      </c>
      <c r="J39" s="9">
        <f t="shared" si="0"/>
        <v>0</v>
      </c>
      <c r="K39" s="19"/>
      <c r="L39" s="19"/>
      <c r="M39" s="19"/>
      <c r="N39" s="19"/>
      <c r="O39" s="19"/>
      <c r="P39" s="19"/>
      <c r="Q39" s="19"/>
      <c r="R39" s="9">
        <f t="shared" si="3"/>
        <v>0</v>
      </c>
      <c r="S39" s="11">
        <f t="shared" si="2"/>
        <v>0</v>
      </c>
      <c r="T39" s="21"/>
      <c r="U39" s="20"/>
      <c r="V39" s="20"/>
      <c r="W39" s="21"/>
      <c r="X39" s="20"/>
      <c r="Y39" s="14"/>
    </row>
    <row r="40" spans="1:25" x14ac:dyDescent="0.25">
      <c r="A40" s="10" t="s">
        <v>13</v>
      </c>
      <c r="B40" s="22"/>
      <c r="C40" s="13"/>
      <c r="D40" s="35"/>
      <c r="E40" s="9">
        <v>10</v>
      </c>
      <c r="F40" s="9">
        <v>10</v>
      </c>
      <c r="G40" s="9">
        <v>10</v>
      </c>
      <c r="H40" s="9">
        <v>10</v>
      </c>
      <c r="I40" s="7">
        <f>((0.1*[1]!Table1[[#This Row],[Poster PPT até 12h]])+(0.9*[1]!Table1[[#This Row],[Experimento]]))</f>
        <v>10</v>
      </c>
      <c r="J40" s="9">
        <f t="shared" ref="J40" si="4">((SUM(E40:H40)/4)*0.9)+(0.1*I40)</f>
        <v>10</v>
      </c>
      <c r="K40" s="9">
        <v>10</v>
      </c>
      <c r="L40" s="9">
        <v>10</v>
      </c>
      <c r="M40" s="9">
        <v>10</v>
      </c>
      <c r="N40" s="9">
        <v>10</v>
      </c>
      <c r="O40" s="9">
        <v>10</v>
      </c>
      <c r="P40" s="9">
        <v>10</v>
      </c>
      <c r="Q40" s="9">
        <v>10</v>
      </c>
      <c r="R40" s="9">
        <f t="shared" si="3"/>
        <v>10</v>
      </c>
      <c r="S40" s="11">
        <f t="shared" si="2"/>
        <v>10</v>
      </c>
      <c r="T40" s="7"/>
      <c r="U40" s="8"/>
      <c r="V40" s="8"/>
      <c r="W40" s="8"/>
      <c r="X40" s="8"/>
      <c r="Y40" s="14"/>
    </row>
    <row r="41" spans="1:25" x14ac:dyDescent="0.25">
      <c r="D41" s="37"/>
      <c r="E41" s="2"/>
      <c r="F41" s="2"/>
      <c r="G41" s="2"/>
      <c r="H41" s="2"/>
      <c r="I41" s="26"/>
      <c r="J41" s="9"/>
      <c r="K41" s="2"/>
      <c r="L41" s="2"/>
      <c r="M41" s="2"/>
      <c r="N41" s="2"/>
      <c r="O41" s="2"/>
      <c r="P41" s="2"/>
      <c r="Q41" s="2"/>
      <c r="R41" s="2"/>
      <c r="S41" s="2"/>
      <c r="T41" s="7"/>
      <c r="U41" s="8"/>
      <c r="V41" s="8"/>
      <c r="W41" s="8"/>
      <c r="X41" s="8"/>
      <c r="Y41" s="14"/>
    </row>
    <row r="42" spans="1:25" ht="12" customHeight="1" x14ac:dyDescent="0.25">
      <c r="D42" s="37"/>
      <c r="E42" s="2"/>
      <c r="F42" s="2"/>
      <c r="G42" s="2"/>
      <c r="H42" s="2"/>
      <c r="I42" s="26"/>
      <c r="J42" s="9"/>
      <c r="K42" s="2"/>
      <c r="L42" s="2"/>
      <c r="M42" s="2"/>
      <c r="N42" s="2"/>
      <c r="O42" s="2"/>
      <c r="P42" s="2"/>
      <c r="Q42" s="2"/>
      <c r="R42" s="2"/>
      <c r="S42" s="2"/>
      <c r="T42" s="7"/>
      <c r="U42" s="8"/>
      <c r="V42" s="8"/>
      <c r="W42" s="8"/>
      <c r="X42" s="8"/>
      <c r="Y42" s="14"/>
    </row>
    <row r="43" spans="1:25" x14ac:dyDescent="0.25">
      <c r="D43" s="37"/>
      <c r="E43" s="2"/>
      <c r="F43" s="2"/>
      <c r="G43" s="2"/>
      <c r="H43" s="2"/>
      <c r="I43" s="26"/>
      <c r="J43" s="9"/>
      <c r="K43" s="2"/>
      <c r="L43" s="2"/>
      <c r="M43" s="2"/>
      <c r="N43" s="2"/>
      <c r="O43" s="2"/>
      <c r="P43" s="2"/>
      <c r="Q43" s="2"/>
      <c r="R43" s="2"/>
      <c r="S43" s="2"/>
      <c r="T43" s="7"/>
      <c r="U43" s="8"/>
      <c r="V43" s="8"/>
      <c r="W43" s="8"/>
      <c r="X43" s="8"/>
      <c r="Y43" s="14"/>
    </row>
    <row r="44" spans="1:25" x14ac:dyDescent="0.25">
      <c r="D44" s="37"/>
      <c r="E44" s="2"/>
      <c r="F44" s="2"/>
      <c r="G44" s="2"/>
      <c r="H44" s="2"/>
      <c r="I44" s="26"/>
      <c r="J44" s="9"/>
      <c r="K44" s="2"/>
      <c r="L44" s="2"/>
      <c r="M44" s="2"/>
      <c r="N44" s="2"/>
      <c r="O44" s="2"/>
      <c r="P44" s="2"/>
      <c r="Q44" s="2"/>
      <c r="R44" s="2"/>
      <c r="S44" s="2"/>
      <c r="T44" s="7"/>
      <c r="U44" s="8"/>
      <c r="V44" s="8"/>
      <c r="W44" s="8"/>
      <c r="X44" s="4"/>
    </row>
    <row r="45" spans="1:25" x14ac:dyDescent="0.25">
      <c r="D45" s="37"/>
      <c r="E45" s="2"/>
      <c r="F45" s="2"/>
      <c r="G45" s="2"/>
      <c r="H45" s="2"/>
      <c r="I45" s="26"/>
      <c r="J45" s="9"/>
      <c r="K45" s="2"/>
      <c r="L45" s="2"/>
      <c r="M45" s="2"/>
      <c r="N45" s="2"/>
      <c r="O45" s="2"/>
      <c r="P45" s="2"/>
      <c r="Q45" s="2"/>
      <c r="R45" s="2"/>
      <c r="S45" s="2"/>
      <c r="T45" s="7"/>
      <c r="U45" s="8"/>
      <c r="V45" s="8"/>
      <c r="W45" s="8"/>
      <c r="X45" s="4"/>
    </row>
    <row r="46" spans="1:25" x14ac:dyDescent="0.25">
      <c r="D46" s="37"/>
      <c r="E46" s="2"/>
      <c r="F46" s="2"/>
      <c r="G46" s="2"/>
      <c r="H46" s="2"/>
      <c r="I46" s="26"/>
      <c r="J46" s="9"/>
      <c r="K46" s="2"/>
      <c r="L46" s="2"/>
      <c r="M46" s="2"/>
      <c r="N46" s="2"/>
      <c r="O46" s="2"/>
      <c r="P46" s="2"/>
      <c r="Q46" s="2"/>
      <c r="R46" s="2"/>
      <c r="S46" s="2"/>
      <c r="T46" s="7"/>
      <c r="U46" s="8"/>
      <c r="V46" s="8"/>
      <c r="W46" s="8"/>
      <c r="X46" s="4"/>
    </row>
    <row r="47" spans="1:25" x14ac:dyDescent="0.25">
      <c r="D47" s="37"/>
      <c r="E47" s="2"/>
      <c r="F47" s="2"/>
      <c r="G47" s="2"/>
      <c r="H47" s="2"/>
      <c r="I47" s="26"/>
      <c r="J47" s="9"/>
      <c r="K47" s="2"/>
      <c r="L47" s="2"/>
      <c r="M47" s="2"/>
      <c r="N47" s="2"/>
      <c r="O47" s="2"/>
      <c r="P47" s="2"/>
      <c r="Q47" s="2"/>
      <c r="R47" s="2"/>
      <c r="S47" s="2"/>
      <c r="T47" s="7"/>
      <c r="U47" s="8"/>
      <c r="V47" s="8"/>
      <c r="W47" s="8"/>
      <c r="X47" s="4"/>
    </row>
    <row r="48" spans="1:25" x14ac:dyDescent="0.25">
      <c r="D48" s="37"/>
      <c r="E48" s="2"/>
      <c r="F48" s="2"/>
      <c r="G48" s="2"/>
      <c r="H48" s="2"/>
      <c r="I48" s="26"/>
      <c r="J48" s="9"/>
      <c r="K48" s="2"/>
      <c r="L48" s="2"/>
      <c r="M48" s="2"/>
      <c r="N48" s="2"/>
      <c r="O48" s="2"/>
      <c r="P48" s="2"/>
      <c r="Q48" s="2"/>
      <c r="R48" s="2"/>
      <c r="S48" s="2"/>
      <c r="T48" s="7"/>
      <c r="U48" s="8"/>
      <c r="V48" s="8"/>
      <c r="W48" s="8"/>
      <c r="X48" s="4"/>
    </row>
    <row r="49" spans="4:24" x14ac:dyDescent="0.25">
      <c r="D49" s="37"/>
      <c r="E49" s="2"/>
      <c r="F49" s="2"/>
      <c r="G49" s="2"/>
      <c r="H49" s="2"/>
      <c r="I49" s="26"/>
      <c r="J49" s="9"/>
      <c r="K49" s="2"/>
      <c r="L49" s="2"/>
      <c r="M49" s="2"/>
      <c r="N49" s="2"/>
      <c r="O49" s="2"/>
      <c r="P49" s="2"/>
      <c r="Q49" s="2"/>
      <c r="R49" s="2"/>
      <c r="S49" s="2"/>
      <c r="T49" s="7"/>
      <c r="U49" s="8"/>
      <c r="V49" s="8"/>
      <c r="W49" s="8"/>
      <c r="X49" s="4"/>
    </row>
    <row r="50" spans="4:24" x14ac:dyDescent="0.25">
      <c r="D50" s="37"/>
      <c r="E50" s="2"/>
      <c r="F50" s="2"/>
      <c r="G50" s="2"/>
      <c r="H50" s="2"/>
      <c r="I50" s="26"/>
      <c r="J50" s="9"/>
      <c r="K50" s="2"/>
      <c r="L50" s="2"/>
      <c r="M50" s="2"/>
      <c r="N50" s="2"/>
      <c r="O50" s="2"/>
      <c r="P50" s="2"/>
      <c r="Q50" s="2"/>
      <c r="R50" s="2"/>
      <c r="S50" s="2"/>
      <c r="T50" s="7"/>
      <c r="U50" s="8"/>
      <c r="V50" s="8"/>
      <c r="W50" s="8"/>
      <c r="X50" s="4"/>
    </row>
    <row r="51" spans="4:24" x14ac:dyDescent="0.25">
      <c r="D51" s="37"/>
      <c r="E51" s="2"/>
      <c r="F51" s="2"/>
      <c r="G51" s="2"/>
      <c r="H51" s="2"/>
      <c r="I51" s="26"/>
      <c r="J51" s="9"/>
      <c r="K51" s="2"/>
      <c r="L51" s="2"/>
      <c r="M51" s="2"/>
      <c r="N51" s="2"/>
      <c r="O51" s="2"/>
      <c r="P51" s="2"/>
      <c r="Q51" s="2"/>
      <c r="R51" s="2"/>
      <c r="S51" s="2"/>
      <c r="T51" s="7"/>
      <c r="U51" s="8"/>
      <c r="V51" s="8"/>
      <c r="W51" s="8"/>
      <c r="X51" s="4"/>
    </row>
    <row r="52" spans="4:24" x14ac:dyDescent="0.25">
      <c r="D52" s="37"/>
      <c r="E52" s="2"/>
      <c r="F52" s="2"/>
      <c r="G52" s="2"/>
      <c r="H52" s="2"/>
      <c r="I52" s="26"/>
      <c r="J52" s="9"/>
      <c r="K52" s="2"/>
      <c r="L52" s="2"/>
      <c r="M52" s="2"/>
      <c r="N52" s="2"/>
      <c r="O52" s="2"/>
      <c r="P52" s="2"/>
      <c r="Q52" s="2"/>
      <c r="R52" s="2"/>
      <c r="S52" s="2"/>
      <c r="T52" s="7"/>
      <c r="U52" s="8"/>
      <c r="V52" s="8"/>
      <c r="W52" s="8"/>
      <c r="X52" s="4"/>
    </row>
    <row r="53" spans="4:24" x14ac:dyDescent="0.25">
      <c r="D53" s="37"/>
      <c r="E53" s="2"/>
      <c r="F53" s="2"/>
      <c r="G53" s="2"/>
      <c r="H53" s="2"/>
      <c r="I53" s="26"/>
      <c r="J53" s="9"/>
      <c r="K53" s="2"/>
      <c r="L53" s="2"/>
      <c r="M53" s="2"/>
      <c r="N53" s="2"/>
      <c r="O53" s="2"/>
      <c r="P53" s="2"/>
      <c r="Q53" s="2"/>
      <c r="R53" s="2"/>
      <c r="S53" s="2"/>
      <c r="T53" s="7"/>
      <c r="U53" s="8"/>
      <c r="V53" s="8"/>
      <c r="W53" s="8"/>
      <c r="X53" s="4"/>
    </row>
    <row r="54" spans="4:24" x14ac:dyDescent="0.25">
      <c r="D54" s="37"/>
      <c r="E54" s="2"/>
      <c r="F54" s="2"/>
      <c r="G54" s="2"/>
      <c r="H54" s="2"/>
      <c r="I54" s="26"/>
      <c r="J54" s="9"/>
      <c r="K54" s="2"/>
      <c r="L54" s="2"/>
      <c r="M54" s="2"/>
      <c r="N54" s="2"/>
      <c r="O54" s="2"/>
      <c r="P54" s="2"/>
      <c r="Q54" s="2"/>
      <c r="R54" s="2"/>
      <c r="S54" s="2"/>
      <c r="T54" s="7"/>
      <c r="U54" s="8"/>
      <c r="V54" s="8"/>
      <c r="W54" s="8"/>
      <c r="X54" s="4"/>
    </row>
    <row r="55" spans="4:24" x14ac:dyDescent="0.25">
      <c r="D55" s="37"/>
      <c r="E55" s="2"/>
      <c r="F55" s="2"/>
      <c r="G55" s="2"/>
      <c r="H55" s="2"/>
      <c r="I55" s="26"/>
      <c r="J55" s="9"/>
      <c r="K55" s="2"/>
      <c r="L55" s="2"/>
      <c r="M55" s="2"/>
      <c r="N55" s="2"/>
      <c r="O55" s="2"/>
      <c r="P55" s="2"/>
      <c r="Q55" s="2"/>
      <c r="R55" s="2"/>
      <c r="S55" s="2"/>
      <c r="T55" s="7"/>
      <c r="U55" s="8"/>
      <c r="V55" s="8">
        <f>(Table1[[#This Row],[MS]]+Table1[[#This Row],[NOTA REC]])/2</f>
        <v>0</v>
      </c>
      <c r="W55" s="8"/>
      <c r="X55" s="4"/>
    </row>
    <row r="56" spans="4:24" x14ac:dyDescent="0.25">
      <c r="T56" s="7"/>
      <c r="U56" s="14"/>
    </row>
    <row r="57" spans="4:24" x14ac:dyDescent="0.25">
      <c r="T57" s="7"/>
      <c r="U57" s="1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Marcio</dc:creator>
  <cp:lastModifiedBy>LOOS</cp:lastModifiedBy>
  <cp:lastPrinted>2016-07-15T11:46:02Z</cp:lastPrinted>
  <dcterms:created xsi:type="dcterms:W3CDTF">2015-06-24T13:02:38Z</dcterms:created>
  <dcterms:modified xsi:type="dcterms:W3CDTF">2016-07-18T18:36:46Z</dcterms:modified>
</cp:coreProperties>
</file>